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3455" windowHeight="111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'Sheet1'!$J$1:$R$55</definedName>
    <definedName name="printarea">"Chart 2"</definedName>
  </definedNames>
  <calcPr fullCalcOnLoad="1"/>
</workbook>
</file>

<file path=xl/sharedStrings.xml><?xml version="1.0" encoding="utf-8"?>
<sst xmlns="http://schemas.openxmlformats.org/spreadsheetml/2006/main" count="28" uniqueCount="18">
  <si>
    <t>Latitude</t>
  </si>
  <si>
    <t>Longitude</t>
  </si>
  <si>
    <t>SunPath Diagram Designer</t>
  </si>
  <si>
    <t xml:space="preserve">Site: </t>
  </si>
  <si>
    <t>declination</t>
  </si>
  <si>
    <t>Latitude =</t>
  </si>
  <si>
    <r>
      <t xml:space="preserve">o  </t>
    </r>
    <r>
      <rPr>
        <b/>
        <sz val="10"/>
        <rFont val="Arial"/>
        <family val="2"/>
      </rPr>
      <t>Longitude=</t>
    </r>
  </si>
  <si>
    <t>o</t>
  </si>
  <si>
    <t xml:space="preserve"> Summer Solstice</t>
  </si>
  <si>
    <t xml:space="preserve">        Equinox</t>
  </si>
  <si>
    <t xml:space="preserve">   Winter Solstice</t>
  </si>
  <si>
    <t>local time</t>
  </si>
  <si>
    <t>solar time</t>
  </si>
  <si>
    <t>Altitude</t>
  </si>
  <si>
    <t>Azimuth</t>
  </si>
  <si>
    <t>Time</t>
  </si>
  <si>
    <t>Azimuth is measured as degrees from South clockwise ie DueWest =90 SouthEast =-45</t>
  </si>
  <si>
    <t>Manchester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</si>
</sst>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4"/>
      <name val="Arial"/>
      <family val="0"/>
    </font>
    <font>
      <b/>
      <vertAlign val="superscript"/>
      <sz val="10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10" xfId="0" applyFill="1" applyBorder="1" applyAlignment="1">
      <alignment horizontal="centerContinuous"/>
    </xf>
    <xf numFmtId="0" fontId="0" fillId="2" borderId="0" xfId="0" applyFill="1" applyBorder="1" applyAlignment="1" applyProtection="1">
      <alignment/>
      <protection locked="0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Continuous"/>
      <protection locked="0"/>
    </xf>
    <xf numFmtId="2" fontId="4" fillId="2" borderId="11" xfId="0" applyNumberFormat="1" applyFont="1" applyFill="1" applyBorder="1" applyAlignment="1">
      <alignment horizontal="centerContinuous"/>
    </xf>
    <xf numFmtId="173" fontId="4" fillId="0" borderId="1" xfId="0" applyNumberFormat="1" applyFont="1" applyBorder="1" applyAlignment="1">
      <alignment horizontal="centerContinuous"/>
    </xf>
    <xf numFmtId="173" fontId="4" fillId="0" borderId="2" xfId="0" applyNumberFormat="1" applyFont="1" applyBorder="1" applyAlignment="1">
      <alignment horizontal="centerContinuous"/>
    </xf>
    <xf numFmtId="173" fontId="4" fillId="0" borderId="3" xfId="0" applyNumberFormat="1" applyFont="1" applyBorder="1" applyAlignment="1">
      <alignment horizontal="centerContinuous"/>
    </xf>
    <xf numFmtId="173" fontId="4" fillId="0" borderId="4" xfId="0" applyNumberFormat="1" applyFont="1" applyBorder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173" fontId="4" fillId="0" borderId="5" xfId="0" applyNumberFormat="1" applyFont="1" applyBorder="1" applyAlignment="1">
      <alignment horizontal="centerContinuous"/>
    </xf>
    <xf numFmtId="2" fontId="4" fillId="2" borderId="10" xfId="0" applyNumberFormat="1" applyFont="1" applyFill="1" applyBorder="1" applyAlignment="1">
      <alignment horizontal="centerContinuous"/>
    </xf>
    <xf numFmtId="173" fontId="4" fillId="0" borderId="6" xfId="0" applyNumberFormat="1" applyFont="1" applyBorder="1" applyAlignment="1">
      <alignment horizontal="centerContinuous"/>
    </xf>
    <xf numFmtId="173" fontId="4" fillId="0" borderId="7" xfId="0" applyNumberFormat="1" applyFont="1" applyBorder="1" applyAlignment="1">
      <alignment horizontal="centerContinuous"/>
    </xf>
    <xf numFmtId="173" fontId="4" fillId="0" borderId="8" xfId="0" applyNumberFormat="1" applyFont="1" applyBorder="1" applyAlignment="1">
      <alignment horizontal="centerContinuous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Sheet1!$L$4</c:f>
        </c:strRef>
      </c:tx>
      <c:layout>
        <c:manualLayout>
          <c:xMode val="factor"/>
          <c:yMode val="factor"/>
          <c:x val="0.01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8"/>
          <c:w val="0.88325"/>
          <c:h val="0.8075"/>
        </c:manualLayout>
      </c:layout>
      <c:scatterChart>
        <c:scatterStyle val="lineMarker"/>
        <c:varyColors val="0"/>
        <c:ser>
          <c:idx val="0"/>
          <c:order val="0"/>
          <c:tx>
            <c:v>Summer Solstice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5.00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7.00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9.00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11.00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13.00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15.00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17.00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19.00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Sheet1!$L$8:$L$31</c:f>
              <c:numCache/>
            </c:numRef>
          </c:xVal>
          <c:yVal>
            <c:numRef>
              <c:f>Sheet1!$M$8:$M$31</c:f>
              <c:numCache/>
            </c:numRef>
          </c:yVal>
          <c:smooth val="0"/>
        </c:ser>
        <c:ser>
          <c:idx val="2"/>
          <c:order val="1"/>
          <c:tx>
            <c:v>Equinox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Sheet1!$N$8:$N$31</c:f>
              <c:numCache/>
            </c:numRef>
          </c:xVal>
          <c:yVal>
            <c:numRef>
              <c:f>Sheet1!$O$8:$O$31</c:f>
              <c:numCache/>
            </c:numRef>
          </c:yVal>
          <c:smooth val="0"/>
        </c:ser>
        <c:ser>
          <c:idx val="1"/>
          <c:order val="2"/>
          <c:tx>
            <c:v>Winter Solstice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Sheet1!$P$8:$P$31</c:f>
              <c:numCache/>
            </c:numRef>
          </c:xVal>
          <c:yVal>
            <c:numRef>
              <c:f>Sheet1!$Q$8:$Q$31</c:f>
              <c:numCache/>
            </c:numRef>
          </c:yVal>
          <c:smooth val="0"/>
        </c:ser>
        <c:axId val="48806373"/>
        <c:axId val="36604174"/>
      </c:scatterChart>
      <c:valAx>
        <c:axId val="48806373"/>
        <c:scaling>
          <c:orientation val="minMax"/>
          <c:max val="180"/>
          <c:min val="-18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crossAx val="36604174"/>
        <c:crosses val="autoZero"/>
        <c:crossBetween val="midCat"/>
        <c:dispUnits/>
        <c:majorUnit val="45"/>
        <c:minorUnit val="10"/>
      </c:valAx>
      <c:valAx>
        <c:axId val="36604174"/>
        <c:scaling>
          <c:orientation val="minMax"/>
          <c:max val="9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8806373"/>
        <c:crossesAt val="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75"/>
          <c:y val="0.9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0.5275</cdr:x>
      <cdr:y>0.56325</cdr:y>
    </cdr:from>
    <cdr:to>
      <cdr:x>0.542</cdr:x>
      <cdr:y>0.62325</cdr:y>
    </cdr:to>
    <cdr:sp>
      <cdr:nvSpPr>
        <cdr:cNvPr id="1" name="Text 1"/>
        <cdr:cNvSpPr txBox="1">
          <a:spLocks noChangeArrowheads="1"/>
        </cdr:cNvSpPr>
      </cdr:nvSpPr>
      <cdr:spPr>
        <a:xfrm>
          <a:off x="2771775" y="1962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0.2225</cdr:x>
      <cdr:y>0.0195</cdr:y>
    </cdr:from>
    <cdr:to>
      <cdr:x>0.47925</cdr:x>
      <cdr:y>0.0795</cdr:y>
    </cdr:to>
    <cdr:sp>
      <cdr:nvSpPr>
        <cdr:cNvPr id="2" name="Text 2"/>
        <cdr:cNvSpPr txBox="1">
          <a:spLocks noChangeArrowheads="1"/>
        </cdr:cNvSpPr>
      </cdr:nvSpPr>
      <cdr:spPr>
        <a:xfrm>
          <a:off x="1171575" y="66675"/>
          <a:ext cx="1352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Sunpath Diagram for</a:t>
          </a:r>
        </a:p>
      </cdr:txBody>
    </cdr:sp>
  </cdr:relSizeAnchor>
  <cdr:relSizeAnchor xmlns:cdr="http://schemas.openxmlformats.org/drawingml/2006/chartDrawing">
    <cdr:from>
      <cdr:x>0.5275</cdr:x>
      <cdr:y>0.0085</cdr:y>
    </cdr:from>
    <cdr:to>
      <cdr:x>0.62325</cdr:x>
      <cdr:y>0.074</cdr:y>
    </cdr:to>
    <cdr:sp>
      <cdr:nvSpPr>
        <cdr:cNvPr id="3" name="Text 4"/>
        <cdr:cNvSpPr txBox="1">
          <a:spLocks noChangeArrowheads="1"/>
        </cdr:cNvSpPr>
      </cdr:nvSpPr>
      <cdr:spPr>
        <a:xfrm>
          <a:off x="2771775" y="28575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30000">
              <a:latin typeface="Arial"/>
              <a:ea typeface="Arial"/>
              <a:cs typeface="Arial"/>
            </a:rPr>
            <a:t>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North</a:t>
          </a:r>
        </a:p>
      </cdr:txBody>
    </cdr:sp>
  </cdr:relSizeAnchor>
  <cdr:relSizeAnchor xmlns:cdr="http://schemas.openxmlformats.org/drawingml/2006/chartDrawing">
    <cdr:from>
      <cdr:x>0.47025</cdr:x>
      <cdr:y>0.88775</cdr:y>
    </cdr:from>
    <cdr:to>
      <cdr:x>0.54625</cdr:x>
      <cdr:y>0.9425</cdr:y>
    </cdr:to>
    <cdr:sp>
      <cdr:nvSpPr>
        <cdr:cNvPr id="4" name="Text 5"/>
        <cdr:cNvSpPr txBox="1">
          <a:spLocks noChangeArrowheads="1"/>
        </cdr:cNvSpPr>
      </cdr:nvSpPr>
      <cdr:spPr>
        <a:xfrm>
          <a:off x="2476500" y="3086100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South</a:t>
          </a:r>
        </a:p>
      </cdr:txBody>
    </cdr:sp>
  </cdr:relSizeAnchor>
  <cdr:relSizeAnchor xmlns:cdr="http://schemas.openxmlformats.org/drawingml/2006/chartDrawing">
    <cdr:from>
      <cdr:x>0.68375</cdr:x>
      <cdr:y>0.89075</cdr:y>
    </cdr:from>
    <cdr:to>
      <cdr:x>0.75425</cdr:x>
      <cdr:y>0.9455</cdr:y>
    </cdr:to>
    <cdr:sp>
      <cdr:nvSpPr>
        <cdr:cNvPr id="5" name="Text 6"/>
        <cdr:cNvSpPr txBox="1">
          <a:spLocks noChangeArrowheads="1"/>
        </cdr:cNvSpPr>
      </cdr:nvSpPr>
      <cdr:spPr>
        <a:xfrm>
          <a:off x="3600450" y="310515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0.27425</cdr:x>
      <cdr:y>0.88525</cdr:y>
    </cdr:from>
    <cdr:to>
      <cdr:x>0.33575</cdr:x>
      <cdr:y>0.94</cdr:y>
    </cdr:to>
    <cdr:sp>
      <cdr:nvSpPr>
        <cdr:cNvPr id="6" name="Text 7"/>
        <cdr:cNvSpPr txBox="1">
          <a:spLocks noChangeArrowheads="1"/>
        </cdr:cNvSpPr>
      </cdr:nvSpPr>
      <cdr:spPr>
        <a:xfrm>
          <a:off x="1438275" y="308610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32</xdr:row>
      <xdr:rowOff>152400</xdr:rowOff>
    </xdr:from>
    <xdr:to>
      <xdr:col>17</xdr:col>
      <xdr:colOff>361950</xdr:colOff>
      <xdr:row>54</xdr:row>
      <xdr:rowOff>76200</xdr:rowOff>
    </xdr:to>
    <xdr:graphicFrame>
      <xdr:nvGraphicFramePr>
        <xdr:cNvPr id="1" name="Chart 2"/>
        <xdr:cNvGraphicFramePr/>
      </xdr:nvGraphicFramePr>
      <xdr:xfrm>
        <a:off x="190500" y="5448300"/>
        <a:ext cx="52673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workbookViewId="0" topLeftCell="J1">
      <selection activeCell="J1" sqref="J1"/>
    </sheetView>
  </sheetViews>
  <sheetFormatPr defaultColWidth="9.140625" defaultRowHeight="12.75"/>
  <cols>
    <col min="1" max="9" width="0" style="0" hidden="1" customWidth="1"/>
    <col min="13" max="13" width="11.57421875" style="0" customWidth="1"/>
    <col min="15" max="15" width="9.421875" style="0" customWidth="1"/>
    <col min="17" max="17" width="9.7109375" style="0" customWidth="1"/>
  </cols>
  <sheetData>
    <row r="1" spans="1:17" ht="18">
      <c r="A1" s="1" t="s">
        <v>0</v>
      </c>
      <c r="B1" s="1">
        <f>L4</f>
        <v>53.6</v>
      </c>
      <c r="C1" s="1"/>
      <c r="D1" s="1" t="s">
        <v>1</v>
      </c>
      <c r="E1" s="1">
        <f>N4</f>
        <v>1.8</v>
      </c>
      <c r="F1" s="1"/>
      <c r="G1" s="1"/>
      <c r="H1" s="1"/>
      <c r="I1" s="1"/>
      <c r="J1" s="1"/>
      <c r="K1" s="4" t="s">
        <v>2</v>
      </c>
      <c r="L1" s="5"/>
      <c r="M1" s="5"/>
      <c r="N1" s="6"/>
      <c r="O1" s="6"/>
      <c r="P1" s="6"/>
      <c r="Q1" s="7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8"/>
      <c r="L2" s="9"/>
      <c r="M2" s="9"/>
      <c r="N2" s="9"/>
      <c r="O2" s="9"/>
      <c r="P2" s="9"/>
      <c r="Q2" s="10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7" t="s">
        <v>3</v>
      </c>
      <c r="L3" s="25" t="s">
        <v>17</v>
      </c>
      <c r="M3" s="25"/>
      <c r="N3" s="25"/>
      <c r="O3" s="9"/>
      <c r="P3" s="9"/>
      <c r="Q3" s="10"/>
    </row>
    <row r="4" spans="1:17" ht="14.25">
      <c r="A4" s="1" t="s">
        <v>4</v>
      </c>
      <c r="B4" s="1"/>
      <c r="C4" s="1">
        <v>23.5</v>
      </c>
      <c r="D4" s="1"/>
      <c r="E4" s="1">
        <v>0</v>
      </c>
      <c r="F4" s="1"/>
      <c r="G4" s="1">
        <v>-23.5</v>
      </c>
      <c r="H4" s="1"/>
      <c r="I4" s="1"/>
      <c r="J4" s="1"/>
      <c r="K4" s="11" t="s">
        <v>5</v>
      </c>
      <c r="L4" s="28">
        <v>53.6</v>
      </c>
      <c r="M4" s="27" t="s">
        <v>6</v>
      </c>
      <c r="N4" s="12">
        <v>1.8</v>
      </c>
      <c r="O4" s="26" t="s">
        <v>7</v>
      </c>
      <c r="P4" s="9"/>
      <c r="Q4" s="10"/>
    </row>
    <row r="5" spans="1:17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3"/>
      <c r="L5" s="14"/>
      <c r="M5" s="14"/>
      <c r="N5" s="14"/>
      <c r="O5" s="14"/>
      <c r="P5" s="14"/>
      <c r="Q5" s="15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6"/>
      <c r="L6" s="22" t="s">
        <v>8</v>
      </c>
      <c r="M6" s="19"/>
      <c r="N6" s="18" t="s">
        <v>9</v>
      </c>
      <c r="O6" s="18"/>
      <c r="P6" s="22" t="s">
        <v>10</v>
      </c>
      <c r="Q6" s="19"/>
    </row>
    <row r="7" spans="1:17" ht="13.5" thickBot="1">
      <c r="A7" s="1" t="s">
        <v>11</v>
      </c>
      <c r="B7" s="1" t="s">
        <v>12</v>
      </c>
      <c r="C7" s="1" t="s">
        <v>13</v>
      </c>
      <c r="D7" s="1" t="s">
        <v>14</v>
      </c>
      <c r="E7" s="1" t="s">
        <v>13</v>
      </c>
      <c r="F7" s="1" t="s">
        <v>14</v>
      </c>
      <c r="G7" s="1" t="s">
        <v>13</v>
      </c>
      <c r="H7" s="1" t="s">
        <v>14</v>
      </c>
      <c r="I7" s="1"/>
      <c r="J7" s="1"/>
      <c r="K7" s="24" t="s">
        <v>15</v>
      </c>
      <c r="L7" s="23" t="s">
        <v>14</v>
      </c>
      <c r="M7" s="21" t="s">
        <v>13</v>
      </c>
      <c r="N7" s="20" t="s">
        <v>14</v>
      </c>
      <c r="O7" s="20" t="s">
        <v>13</v>
      </c>
      <c r="P7" s="23" t="s">
        <v>14</v>
      </c>
      <c r="Q7" s="21" t="s">
        <v>13</v>
      </c>
    </row>
    <row r="8" spans="1:17" ht="12.75">
      <c r="A8" s="1">
        <v>1</v>
      </c>
      <c r="B8" s="1"/>
      <c r="C8" s="2">
        <f>(ASIN((SIN(C$4*2*PI()/360)*SIN($B$1*2*PI()/360))+(COS(C$4*2*PI()/360)*COS($B$1*2*PI()/360)*COS($I8*2*PI()/360))))*360/(2*PI())</f>
        <v>-11.812343229910656</v>
      </c>
      <c r="D8" s="3">
        <f>ATAN(SIN($I8*2*PI()/360)/((SIN($B$1*2*PI()/360)*COS($I8*2*PI()/360))-(COS($B$1*2*PI()/360)*TAN(C$4*2*PI()/360))))*360/(2*PI())</f>
        <v>-14.033413028896137</v>
      </c>
      <c r="E8" s="2">
        <f aca="true" t="shared" si="0" ref="E8:E23">(ASIN((SIN(E$4*2*PI()/360)*SIN($B$1*2*PI()/360))+(COS(E$4*2*PI()/360)*COS($B$1*2*PI()/360)*COS($I8*2*PI()/360))))*360/(2*PI())</f>
        <v>-34.973578398597056</v>
      </c>
      <c r="F8" s="3">
        <f aca="true" t="shared" si="1" ref="F8:F23">ATAN(SIN($I8*2*PI()/360)/((SIN($B$1*2*PI()/360)*COS($I8*2*PI()/360))-(COS($B$1*2*PI()/360)*TAN(E$4*2*PI()/360))))*360/(2*PI())</f>
        <v>-18.412603595318554</v>
      </c>
      <c r="G8" s="2">
        <f aca="true" t="shared" si="2" ref="G8:G23">(ASIN((SIN(G$4*2*PI()/360)*SIN($B$1*2*PI()/360))+(COS(G$4*2*PI()/360)*COS($B$1*2*PI()/360)*COS($I8*2*PI()/360))))*360/(2*PI())</f>
        <v>-57.84465592343948</v>
      </c>
      <c r="H8" s="3">
        <f aca="true" t="shared" si="3" ref="H8:H23">ATAN(SIN($I8*2*PI()/360)/((SIN($B$1*2*PI()/360)*COS($I8*2*PI()/360))-(COS($B$1*2*PI()/360)*TAN(G$4*2*PI()/360))))*360/(2*PI())</f>
        <v>-26.485413013814696</v>
      </c>
      <c r="I8" s="1">
        <f>ABS((A8-12)*15)</f>
        <v>165</v>
      </c>
      <c r="J8" s="1"/>
      <c r="K8" s="29">
        <v>1</v>
      </c>
      <c r="L8" s="30">
        <f>IF(D8&lt;0,-(180+D8),-D8)</f>
        <v>-165.96658697110385</v>
      </c>
      <c r="M8" s="31">
        <f>IF(C8&lt;0,0,C8)</f>
        <v>0</v>
      </c>
      <c r="N8" s="31">
        <f aca="true" t="shared" si="4" ref="N8:N18">IF(F8&lt;0,-(180+F8),-F8)</f>
        <v>-161.58739640468144</v>
      </c>
      <c r="O8" s="31">
        <f aca="true" t="shared" si="5" ref="O8:O23">IF(E8&lt;0,0,E8)</f>
        <v>0</v>
      </c>
      <c r="P8" s="31">
        <f aca="true" t="shared" si="6" ref="P8:P18">IF(H8&lt;0,-(180+H8),-H8)</f>
        <v>-153.5145869861853</v>
      </c>
      <c r="Q8" s="32">
        <f aca="true" t="shared" si="7" ref="Q8:Q23">IF(G8&lt;0,0,G8)</f>
        <v>0</v>
      </c>
    </row>
    <row r="9" spans="1:17" ht="12.75">
      <c r="A9" s="1">
        <v>2</v>
      </c>
      <c r="B9" s="1"/>
      <c r="C9" s="2">
        <f aca="true" t="shared" si="8" ref="C9:C24">(ASIN((SIN(C$4*2*PI()/360)*SIN($B$1*2*PI()/360))+(COS(C$4*2*PI()/360)*COS($B$1*2*PI()/360)*COS($I9*2*PI()/360))))*360/(2*PI())</f>
        <v>-8.646690709746101</v>
      </c>
      <c r="D9" s="3">
        <f aca="true" t="shared" si="9" ref="D9:D24">ATAN(SIN($I9*2*PI()/360)/((SIN($B$1*2*PI()/360)*COS($I9*2*PI()/360))-(COS($B$1*2*PI()/360)*TAN(C$4*2*PI()/360))))*360/(2*PI())</f>
        <v>-27.632685672789723</v>
      </c>
      <c r="E9" s="2">
        <f t="shared" si="0"/>
        <v>-30.92501511329791</v>
      </c>
      <c r="F9" s="3">
        <f t="shared" si="1"/>
        <v>-35.65187168467691</v>
      </c>
      <c r="G9" s="2">
        <f t="shared" si="2"/>
        <v>-52.39555841767466</v>
      </c>
      <c r="H9" s="3">
        <f t="shared" si="3"/>
        <v>-48.71475786531351</v>
      </c>
      <c r="I9" s="1">
        <f aca="true" t="shared" si="10" ref="I9:I24">ABS((A9-12)*15)</f>
        <v>150</v>
      </c>
      <c r="J9" s="1"/>
      <c r="K9" s="29">
        <f>K8+1</f>
        <v>2</v>
      </c>
      <c r="L9" s="33">
        <f aca="true" t="shared" si="11" ref="L9:L18">IF(D9&lt;0,-(180+D9),-D9)</f>
        <v>-152.36731432721027</v>
      </c>
      <c r="M9" s="34">
        <f aca="true" t="shared" si="12" ref="M9:M24">IF(C9&lt;0,0,C9)</f>
        <v>0</v>
      </c>
      <c r="N9" s="34">
        <f t="shared" si="4"/>
        <v>-144.3481283153231</v>
      </c>
      <c r="O9" s="34">
        <f t="shared" si="5"/>
        <v>0</v>
      </c>
      <c r="P9" s="34">
        <f t="shared" si="6"/>
        <v>-131.28524213468648</v>
      </c>
      <c r="Q9" s="35">
        <f t="shared" si="7"/>
        <v>0</v>
      </c>
    </row>
    <row r="10" spans="1:17" ht="12.75">
      <c r="A10" s="1">
        <v>3</v>
      </c>
      <c r="B10" s="1"/>
      <c r="C10" s="2">
        <f t="shared" si="8"/>
        <v>-3.661250754761231</v>
      </c>
      <c r="D10" s="3">
        <f t="shared" si="9"/>
        <v>-40.525438082189375</v>
      </c>
      <c r="E10" s="2">
        <f t="shared" si="0"/>
        <v>-24.810000358918302</v>
      </c>
      <c r="F10" s="3">
        <f t="shared" si="1"/>
        <v>-51.16962751385273</v>
      </c>
      <c r="G10" s="2">
        <f t="shared" si="2"/>
        <v>-44.890871381386546</v>
      </c>
      <c r="H10" s="3">
        <f t="shared" si="3"/>
        <v>-66.25098049940105</v>
      </c>
      <c r="I10" s="1">
        <f t="shared" si="10"/>
        <v>135</v>
      </c>
      <c r="J10" s="1"/>
      <c r="K10" s="29">
        <f aca="true" t="shared" si="13" ref="K10:K25">K9+1</f>
        <v>3</v>
      </c>
      <c r="L10" s="33">
        <f t="shared" si="11"/>
        <v>-139.47456191781063</v>
      </c>
      <c r="M10" s="34">
        <f t="shared" si="12"/>
        <v>0</v>
      </c>
      <c r="N10" s="34">
        <f t="shared" si="4"/>
        <v>-128.83037248614727</v>
      </c>
      <c r="O10" s="34">
        <f t="shared" si="5"/>
        <v>0</v>
      </c>
      <c r="P10" s="34">
        <f t="shared" si="6"/>
        <v>-113.74901950059895</v>
      </c>
      <c r="Q10" s="35">
        <f t="shared" si="7"/>
        <v>0</v>
      </c>
    </row>
    <row r="11" spans="1:17" ht="12.75">
      <c r="A11" s="1">
        <v>4</v>
      </c>
      <c r="B11" s="1"/>
      <c r="C11" s="2">
        <f t="shared" si="8"/>
        <v>2.8000285868276147</v>
      </c>
      <c r="D11" s="3">
        <f t="shared" si="9"/>
        <v>-52.669108022600625</v>
      </c>
      <c r="E11" s="2">
        <f t="shared" si="0"/>
        <v>-17.260071422284106</v>
      </c>
      <c r="F11" s="3">
        <f t="shared" si="1"/>
        <v>-65.07544056608616</v>
      </c>
      <c r="G11" s="2">
        <f t="shared" si="2"/>
        <v>-36.37381926159945</v>
      </c>
      <c r="H11" s="3">
        <f t="shared" si="3"/>
        <v>-80.53230570180986</v>
      </c>
      <c r="I11" s="1">
        <f t="shared" si="10"/>
        <v>120</v>
      </c>
      <c r="J11" s="1"/>
      <c r="K11" s="29">
        <f t="shared" si="13"/>
        <v>4</v>
      </c>
      <c r="L11" s="33">
        <f t="shared" si="11"/>
        <v>-127.33089197739938</v>
      </c>
      <c r="M11" s="34">
        <f t="shared" si="12"/>
        <v>2.8000285868276147</v>
      </c>
      <c r="N11" s="34">
        <f t="shared" si="4"/>
        <v>-114.92455943391384</v>
      </c>
      <c r="O11" s="34">
        <f t="shared" si="5"/>
        <v>0</v>
      </c>
      <c r="P11" s="34">
        <f t="shared" si="6"/>
        <v>-99.46769429819014</v>
      </c>
      <c r="Q11" s="35">
        <f t="shared" si="7"/>
        <v>0</v>
      </c>
    </row>
    <row r="12" spans="1:17" ht="12.75">
      <c r="A12" s="1">
        <v>5</v>
      </c>
      <c r="B12" s="1"/>
      <c r="C12" s="2">
        <f t="shared" si="8"/>
        <v>10.375650342262933</v>
      </c>
      <c r="D12" s="3">
        <f t="shared" si="9"/>
        <v>-64.22881072178029</v>
      </c>
      <c r="E12" s="2">
        <f t="shared" si="0"/>
        <v>-8.834920417761094</v>
      </c>
      <c r="F12" s="3">
        <f t="shared" si="1"/>
        <v>-77.82939760139416</v>
      </c>
      <c r="G12" s="2">
        <f t="shared" si="2"/>
        <v>-27.50333067328141</v>
      </c>
      <c r="H12" s="3">
        <f t="shared" si="3"/>
        <v>87.05430626739678</v>
      </c>
      <c r="I12" s="1">
        <f t="shared" si="10"/>
        <v>105</v>
      </c>
      <c r="J12" s="1"/>
      <c r="K12" s="29">
        <f t="shared" si="13"/>
        <v>5</v>
      </c>
      <c r="L12" s="33">
        <f t="shared" si="11"/>
        <v>-115.77118927821971</v>
      </c>
      <c r="M12" s="34">
        <f t="shared" si="12"/>
        <v>10.375650342262933</v>
      </c>
      <c r="N12" s="34">
        <f t="shared" si="4"/>
        <v>-102.17060239860584</v>
      </c>
      <c r="O12" s="34">
        <f t="shared" si="5"/>
        <v>0</v>
      </c>
      <c r="P12" s="34">
        <f t="shared" si="6"/>
        <v>-87.05430626739678</v>
      </c>
      <c r="Q12" s="35">
        <f t="shared" si="7"/>
        <v>0</v>
      </c>
    </row>
    <row r="13" spans="1:17" ht="12.75">
      <c r="A13" s="1">
        <v>6</v>
      </c>
      <c r="B13" s="1"/>
      <c r="C13" s="2">
        <f t="shared" si="8"/>
        <v>18.720426042828674</v>
      </c>
      <c r="D13" s="3">
        <f t="shared" si="9"/>
        <v>-75.5317816314532</v>
      </c>
      <c r="E13" s="2">
        <f t="shared" si="0"/>
        <v>2.082776734548423E-15</v>
      </c>
      <c r="F13" s="3">
        <f t="shared" si="1"/>
        <v>90</v>
      </c>
      <c r="G13" s="2">
        <f t="shared" si="2"/>
        <v>-18.72042604282867</v>
      </c>
      <c r="H13" s="3">
        <f t="shared" si="3"/>
        <v>75.53178163145319</v>
      </c>
      <c r="I13" s="1">
        <f t="shared" si="10"/>
        <v>90</v>
      </c>
      <c r="J13" s="1"/>
      <c r="K13" s="29">
        <f t="shared" si="13"/>
        <v>6</v>
      </c>
      <c r="L13" s="33">
        <f t="shared" si="11"/>
        <v>-104.4682183685468</v>
      </c>
      <c r="M13" s="34">
        <f t="shared" si="12"/>
        <v>18.720426042828674</v>
      </c>
      <c r="N13" s="34">
        <f t="shared" si="4"/>
        <v>-90</v>
      </c>
      <c r="O13" s="34">
        <f t="shared" si="5"/>
        <v>2.082776734548423E-15</v>
      </c>
      <c r="P13" s="34">
        <f t="shared" si="6"/>
        <v>-75.53178163145319</v>
      </c>
      <c r="Q13" s="35">
        <f t="shared" si="7"/>
        <v>0</v>
      </c>
    </row>
    <row r="14" spans="1:17" ht="12.75">
      <c r="A14" s="1">
        <v>7</v>
      </c>
      <c r="B14" s="1"/>
      <c r="C14" s="2">
        <f t="shared" si="8"/>
        <v>27.5033306732814</v>
      </c>
      <c r="D14" s="3">
        <f t="shared" si="9"/>
        <v>-87.05430626739678</v>
      </c>
      <c r="E14" s="2">
        <f t="shared" si="0"/>
        <v>8.83492041776109</v>
      </c>
      <c r="F14" s="3">
        <f t="shared" si="1"/>
        <v>77.82939760139418</v>
      </c>
      <c r="G14" s="2">
        <f t="shared" si="2"/>
        <v>-10.37565034226294</v>
      </c>
      <c r="H14" s="3">
        <f t="shared" si="3"/>
        <v>64.22881072178029</v>
      </c>
      <c r="I14" s="1">
        <f t="shared" si="10"/>
        <v>75</v>
      </c>
      <c r="J14" s="1"/>
      <c r="K14" s="29">
        <f t="shared" si="13"/>
        <v>7</v>
      </c>
      <c r="L14" s="33">
        <f t="shared" si="11"/>
        <v>-92.94569373260322</v>
      </c>
      <c r="M14" s="34">
        <f t="shared" si="12"/>
        <v>27.5033306732814</v>
      </c>
      <c r="N14" s="34">
        <f t="shared" si="4"/>
        <v>-77.82939760139418</v>
      </c>
      <c r="O14" s="34">
        <f t="shared" si="5"/>
        <v>8.83492041776109</v>
      </c>
      <c r="P14" s="34">
        <f t="shared" si="6"/>
        <v>-64.22881072178029</v>
      </c>
      <c r="Q14" s="35">
        <f t="shared" si="7"/>
        <v>0</v>
      </c>
    </row>
    <row r="15" spans="1:17" ht="12.75">
      <c r="A15" s="1">
        <v>8</v>
      </c>
      <c r="B15" s="1"/>
      <c r="C15" s="2">
        <f t="shared" si="8"/>
        <v>36.37381926159945</v>
      </c>
      <c r="D15" s="3">
        <f t="shared" si="9"/>
        <v>80.53230570180985</v>
      </c>
      <c r="E15" s="2">
        <f t="shared" si="0"/>
        <v>17.260071422284117</v>
      </c>
      <c r="F15" s="3">
        <f t="shared" si="1"/>
        <v>65.07544056608613</v>
      </c>
      <c r="G15" s="2">
        <f t="shared" si="2"/>
        <v>-2.800028586827606</v>
      </c>
      <c r="H15" s="3">
        <f t="shared" si="3"/>
        <v>52.66910802260062</v>
      </c>
      <c r="I15" s="1">
        <f t="shared" si="10"/>
        <v>60</v>
      </c>
      <c r="J15" s="1"/>
      <c r="K15" s="29">
        <f t="shared" si="13"/>
        <v>8</v>
      </c>
      <c r="L15" s="33">
        <f t="shared" si="11"/>
        <v>-80.53230570180985</v>
      </c>
      <c r="M15" s="34">
        <f t="shared" si="12"/>
        <v>36.37381926159945</v>
      </c>
      <c r="N15" s="34">
        <f t="shared" si="4"/>
        <v>-65.07544056608613</v>
      </c>
      <c r="O15" s="34">
        <f t="shared" si="5"/>
        <v>17.260071422284117</v>
      </c>
      <c r="P15" s="34">
        <f t="shared" si="6"/>
        <v>-52.66910802260062</v>
      </c>
      <c r="Q15" s="35">
        <f t="shared" si="7"/>
        <v>0</v>
      </c>
    </row>
    <row r="16" spans="1:17" ht="12.75">
      <c r="A16" s="1">
        <v>9</v>
      </c>
      <c r="B16" s="1"/>
      <c r="C16" s="2">
        <f t="shared" si="8"/>
        <v>44.89087138138657</v>
      </c>
      <c r="D16" s="3">
        <f t="shared" si="9"/>
        <v>66.25098049940104</v>
      </c>
      <c r="E16" s="2">
        <f t="shared" si="0"/>
        <v>24.81000035891831</v>
      </c>
      <c r="F16" s="3">
        <f t="shared" si="1"/>
        <v>51.169627513852724</v>
      </c>
      <c r="G16" s="2">
        <f t="shared" si="2"/>
        <v>3.6612507547612343</v>
      </c>
      <c r="H16" s="3">
        <f t="shared" si="3"/>
        <v>40.52543808218936</v>
      </c>
      <c r="I16" s="1">
        <f t="shared" si="10"/>
        <v>45</v>
      </c>
      <c r="J16" s="1"/>
      <c r="K16" s="29">
        <f t="shared" si="13"/>
        <v>9</v>
      </c>
      <c r="L16" s="33">
        <f t="shared" si="11"/>
        <v>-66.25098049940104</v>
      </c>
      <c r="M16" s="34">
        <f t="shared" si="12"/>
        <v>44.89087138138657</v>
      </c>
      <c r="N16" s="34">
        <f t="shared" si="4"/>
        <v>-51.169627513852724</v>
      </c>
      <c r="O16" s="34">
        <f t="shared" si="5"/>
        <v>24.81000035891831</v>
      </c>
      <c r="P16" s="34">
        <f t="shared" si="6"/>
        <v>-40.52543808218936</v>
      </c>
      <c r="Q16" s="35">
        <f t="shared" si="7"/>
        <v>3.6612507547612343</v>
      </c>
    </row>
    <row r="17" spans="1:17" ht="12.75">
      <c r="A17" s="1">
        <v>10</v>
      </c>
      <c r="B17" s="1"/>
      <c r="C17" s="2">
        <f t="shared" si="8"/>
        <v>52.39555841767466</v>
      </c>
      <c r="D17" s="3">
        <f t="shared" si="9"/>
        <v>48.71475786531351</v>
      </c>
      <c r="E17" s="2">
        <f t="shared" si="0"/>
        <v>30.92501511329791</v>
      </c>
      <c r="F17" s="3">
        <f t="shared" si="1"/>
        <v>35.65187168467691</v>
      </c>
      <c r="G17" s="2">
        <f t="shared" si="2"/>
        <v>8.646690709746101</v>
      </c>
      <c r="H17" s="3">
        <f t="shared" si="3"/>
        <v>27.632685672789723</v>
      </c>
      <c r="I17" s="1">
        <f t="shared" si="10"/>
        <v>30</v>
      </c>
      <c r="J17" s="1"/>
      <c r="K17" s="29">
        <f t="shared" si="13"/>
        <v>10</v>
      </c>
      <c r="L17" s="33">
        <f t="shared" si="11"/>
        <v>-48.71475786531351</v>
      </c>
      <c r="M17" s="34">
        <f t="shared" si="12"/>
        <v>52.39555841767466</v>
      </c>
      <c r="N17" s="34">
        <f t="shared" si="4"/>
        <v>-35.65187168467691</v>
      </c>
      <c r="O17" s="34">
        <f t="shared" si="5"/>
        <v>30.92501511329791</v>
      </c>
      <c r="P17" s="34">
        <f t="shared" si="6"/>
        <v>-27.632685672789723</v>
      </c>
      <c r="Q17" s="35">
        <f t="shared" si="7"/>
        <v>8.646690709746101</v>
      </c>
    </row>
    <row r="18" spans="1:17" ht="12.75">
      <c r="A18" s="1">
        <v>11</v>
      </c>
      <c r="B18" s="1"/>
      <c r="C18" s="2">
        <f t="shared" si="8"/>
        <v>57.84465592343948</v>
      </c>
      <c r="D18" s="3">
        <f t="shared" si="9"/>
        <v>26.485413013814668</v>
      </c>
      <c r="E18" s="2">
        <f t="shared" si="0"/>
        <v>34.973578398597056</v>
      </c>
      <c r="F18" s="3">
        <f t="shared" si="1"/>
        <v>18.412603595318533</v>
      </c>
      <c r="G18" s="2">
        <f t="shared" si="2"/>
        <v>11.81234322991066</v>
      </c>
      <c r="H18" s="3">
        <f t="shared" si="3"/>
        <v>14.033413028896122</v>
      </c>
      <c r="I18" s="1">
        <f t="shared" si="10"/>
        <v>15</v>
      </c>
      <c r="J18" s="1"/>
      <c r="K18" s="29">
        <f t="shared" si="13"/>
        <v>11</v>
      </c>
      <c r="L18" s="33">
        <f t="shared" si="11"/>
        <v>-26.485413013814668</v>
      </c>
      <c r="M18" s="34">
        <f t="shared" si="12"/>
        <v>57.84465592343948</v>
      </c>
      <c r="N18" s="34">
        <f t="shared" si="4"/>
        <v>-18.412603595318533</v>
      </c>
      <c r="O18" s="34">
        <f t="shared" si="5"/>
        <v>34.973578398597056</v>
      </c>
      <c r="P18" s="34">
        <f t="shared" si="6"/>
        <v>-14.033413028896122</v>
      </c>
      <c r="Q18" s="35">
        <f t="shared" si="7"/>
        <v>11.81234322991066</v>
      </c>
    </row>
    <row r="19" spans="1:17" ht="12.75">
      <c r="A19" s="1">
        <v>12</v>
      </c>
      <c r="B19" s="1"/>
      <c r="C19" s="2">
        <f t="shared" si="8"/>
        <v>59.89999999999999</v>
      </c>
      <c r="D19" s="3">
        <f t="shared" si="9"/>
        <v>0</v>
      </c>
      <c r="E19" s="2">
        <f t="shared" si="0"/>
        <v>36.39999999999999</v>
      </c>
      <c r="F19" s="3">
        <f t="shared" si="1"/>
        <v>0</v>
      </c>
      <c r="G19" s="2">
        <f t="shared" si="2"/>
        <v>12.899999999999993</v>
      </c>
      <c r="H19" s="3">
        <f t="shared" si="3"/>
        <v>0</v>
      </c>
      <c r="I19" s="1">
        <f t="shared" si="10"/>
        <v>0</v>
      </c>
      <c r="J19" s="1"/>
      <c r="K19" s="29">
        <f t="shared" si="13"/>
        <v>12</v>
      </c>
      <c r="L19" s="33">
        <f>IF(D19&lt;0,(180+D19),D19)</f>
        <v>0</v>
      </c>
      <c r="M19" s="34">
        <f t="shared" si="12"/>
        <v>59.89999999999999</v>
      </c>
      <c r="N19" s="34">
        <f>IF(F19&lt;0,(180+F19),F19)</f>
        <v>0</v>
      </c>
      <c r="O19" s="34">
        <f t="shared" si="5"/>
        <v>36.39999999999999</v>
      </c>
      <c r="P19" s="34">
        <f>IF(H19&lt;0,(180+H19),H19)</f>
        <v>0</v>
      </c>
      <c r="Q19" s="35">
        <f t="shared" si="7"/>
        <v>12.899999999999993</v>
      </c>
    </row>
    <row r="20" spans="1:17" ht="12.75">
      <c r="A20" s="1">
        <v>13</v>
      </c>
      <c r="B20" s="1"/>
      <c r="C20" s="2">
        <f t="shared" si="8"/>
        <v>57.84465592343948</v>
      </c>
      <c r="D20" s="3">
        <f t="shared" si="9"/>
        <v>26.485413013814668</v>
      </c>
      <c r="E20" s="2">
        <f t="shared" si="0"/>
        <v>34.973578398597056</v>
      </c>
      <c r="F20" s="3">
        <f t="shared" si="1"/>
        <v>18.412603595318533</v>
      </c>
      <c r="G20" s="2">
        <f t="shared" si="2"/>
        <v>11.81234322991066</v>
      </c>
      <c r="H20" s="3">
        <f t="shared" si="3"/>
        <v>14.033413028896122</v>
      </c>
      <c r="I20" s="1">
        <f t="shared" si="10"/>
        <v>15</v>
      </c>
      <c r="J20" s="1"/>
      <c r="K20" s="29">
        <f t="shared" si="13"/>
        <v>13</v>
      </c>
      <c r="L20" s="33">
        <f aca="true" t="shared" si="14" ref="L20:L31">IF(D20&lt;0,(180+D20),D20)</f>
        <v>26.485413013814668</v>
      </c>
      <c r="M20" s="34">
        <f t="shared" si="12"/>
        <v>57.84465592343948</v>
      </c>
      <c r="N20" s="34">
        <f aca="true" t="shared" si="15" ref="N20:N31">IF(F20&lt;0,(180+F20),F20)</f>
        <v>18.412603595318533</v>
      </c>
      <c r="O20" s="34">
        <f t="shared" si="5"/>
        <v>34.973578398597056</v>
      </c>
      <c r="P20" s="34">
        <f aca="true" t="shared" si="16" ref="P20:P31">IF(H20&lt;0,(180+H20),H20)</f>
        <v>14.033413028896122</v>
      </c>
      <c r="Q20" s="35">
        <f t="shared" si="7"/>
        <v>11.81234322991066</v>
      </c>
    </row>
    <row r="21" spans="1:17" ht="12.75">
      <c r="A21" s="1">
        <v>14</v>
      </c>
      <c r="B21" s="1"/>
      <c r="C21" s="2">
        <f t="shared" si="8"/>
        <v>52.39555841767466</v>
      </c>
      <c r="D21" s="3">
        <f t="shared" si="9"/>
        <v>48.71475786531351</v>
      </c>
      <c r="E21" s="2">
        <f t="shared" si="0"/>
        <v>30.92501511329791</v>
      </c>
      <c r="F21" s="3">
        <f t="shared" si="1"/>
        <v>35.65187168467691</v>
      </c>
      <c r="G21" s="2">
        <f t="shared" si="2"/>
        <v>8.646690709746101</v>
      </c>
      <c r="H21" s="3">
        <f t="shared" si="3"/>
        <v>27.632685672789723</v>
      </c>
      <c r="I21" s="1">
        <f t="shared" si="10"/>
        <v>30</v>
      </c>
      <c r="J21" s="1"/>
      <c r="K21" s="29">
        <f t="shared" si="13"/>
        <v>14</v>
      </c>
      <c r="L21" s="33">
        <f t="shared" si="14"/>
        <v>48.71475786531351</v>
      </c>
      <c r="M21" s="34">
        <f t="shared" si="12"/>
        <v>52.39555841767466</v>
      </c>
      <c r="N21" s="34">
        <f t="shared" si="15"/>
        <v>35.65187168467691</v>
      </c>
      <c r="O21" s="34">
        <f t="shared" si="5"/>
        <v>30.92501511329791</v>
      </c>
      <c r="P21" s="34">
        <f t="shared" si="16"/>
        <v>27.632685672789723</v>
      </c>
      <c r="Q21" s="35">
        <f t="shared" si="7"/>
        <v>8.646690709746101</v>
      </c>
    </row>
    <row r="22" spans="1:17" ht="12.75">
      <c r="A22" s="1">
        <v>15</v>
      </c>
      <c r="B22" s="1"/>
      <c r="C22" s="2">
        <f t="shared" si="8"/>
        <v>44.89087138138657</v>
      </c>
      <c r="D22" s="3">
        <f t="shared" si="9"/>
        <v>66.25098049940104</v>
      </c>
      <c r="E22" s="2">
        <f t="shared" si="0"/>
        <v>24.81000035891831</v>
      </c>
      <c r="F22" s="3">
        <f t="shared" si="1"/>
        <v>51.169627513852724</v>
      </c>
      <c r="G22" s="2">
        <f t="shared" si="2"/>
        <v>3.6612507547612343</v>
      </c>
      <c r="H22" s="3">
        <f t="shared" si="3"/>
        <v>40.52543808218936</v>
      </c>
      <c r="I22" s="1">
        <f t="shared" si="10"/>
        <v>45</v>
      </c>
      <c r="J22" s="1"/>
      <c r="K22" s="29">
        <f t="shared" si="13"/>
        <v>15</v>
      </c>
      <c r="L22" s="33">
        <f t="shared" si="14"/>
        <v>66.25098049940104</v>
      </c>
      <c r="M22" s="34">
        <f t="shared" si="12"/>
        <v>44.89087138138657</v>
      </c>
      <c r="N22" s="34">
        <f t="shared" si="15"/>
        <v>51.169627513852724</v>
      </c>
      <c r="O22" s="34">
        <f t="shared" si="5"/>
        <v>24.81000035891831</v>
      </c>
      <c r="P22" s="34">
        <f t="shared" si="16"/>
        <v>40.52543808218936</v>
      </c>
      <c r="Q22" s="35">
        <f t="shared" si="7"/>
        <v>3.6612507547612343</v>
      </c>
    </row>
    <row r="23" spans="1:17" ht="12.75">
      <c r="A23" s="1">
        <v>16</v>
      </c>
      <c r="B23" s="1"/>
      <c r="C23" s="2">
        <f t="shared" si="8"/>
        <v>36.37381926159945</v>
      </c>
      <c r="D23" s="3">
        <f t="shared" si="9"/>
        <v>80.53230570180985</v>
      </c>
      <c r="E23" s="2">
        <f t="shared" si="0"/>
        <v>17.260071422284117</v>
      </c>
      <c r="F23" s="3">
        <f t="shared" si="1"/>
        <v>65.07544056608613</v>
      </c>
      <c r="G23" s="2">
        <f t="shared" si="2"/>
        <v>-2.800028586827606</v>
      </c>
      <c r="H23" s="3">
        <f t="shared" si="3"/>
        <v>52.66910802260062</v>
      </c>
      <c r="I23" s="1">
        <f t="shared" si="10"/>
        <v>60</v>
      </c>
      <c r="J23" s="1"/>
      <c r="K23" s="29">
        <f t="shared" si="13"/>
        <v>16</v>
      </c>
      <c r="L23" s="33">
        <f t="shared" si="14"/>
        <v>80.53230570180985</v>
      </c>
      <c r="M23" s="34">
        <f t="shared" si="12"/>
        <v>36.37381926159945</v>
      </c>
      <c r="N23" s="34">
        <f t="shared" si="15"/>
        <v>65.07544056608613</v>
      </c>
      <c r="O23" s="34">
        <f t="shared" si="5"/>
        <v>17.260071422284117</v>
      </c>
      <c r="P23" s="34">
        <f t="shared" si="16"/>
        <v>52.66910802260062</v>
      </c>
      <c r="Q23" s="35">
        <f t="shared" si="7"/>
        <v>0</v>
      </c>
    </row>
    <row r="24" spans="1:17" ht="12.75">
      <c r="A24" s="1">
        <v>17</v>
      </c>
      <c r="B24" s="1"/>
      <c r="C24" s="2">
        <f t="shared" si="8"/>
        <v>27.5033306732814</v>
      </c>
      <c r="D24" s="3">
        <f t="shared" si="9"/>
        <v>-87.05430626739678</v>
      </c>
      <c r="E24" s="2">
        <f aca="true" t="shared" si="17" ref="E24:E31">(ASIN((SIN(E$4*2*PI()/360)*SIN($B$1*2*PI()/360))+(COS(E$4*2*PI()/360)*COS($B$1*2*PI()/360)*COS($I24*2*PI()/360))))*360/(2*PI())</f>
        <v>8.83492041776109</v>
      </c>
      <c r="F24" s="3">
        <f aca="true" t="shared" si="18" ref="F24:F31">ATAN(SIN($I24*2*PI()/360)/((SIN($B$1*2*PI()/360)*COS($I24*2*PI()/360))-(COS($B$1*2*PI()/360)*TAN(E$4*2*PI()/360))))*360/(2*PI())</f>
        <v>77.82939760139418</v>
      </c>
      <c r="G24" s="2">
        <f aca="true" t="shared" si="19" ref="G24:G31">(ASIN((SIN(G$4*2*PI()/360)*SIN($B$1*2*PI()/360))+(COS(G$4*2*PI()/360)*COS($B$1*2*PI()/360)*COS($I24*2*PI()/360))))*360/(2*PI())</f>
        <v>-10.37565034226294</v>
      </c>
      <c r="H24" s="3">
        <f aca="true" t="shared" si="20" ref="H24:H31">ATAN(SIN($I24*2*PI()/360)/((SIN($B$1*2*PI()/360)*COS($I24*2*PI()/360))-(COS($B$1*2*PI()/360)*TAN(G$4*2*PI()/360))))*360/(2*PI())</f>
        <v>64.22881072178029</v>
      </c>
      <c r="I24" s="1">
        <f t="shared" si="10"/>
        <v>75</v>
      </c>
      <c r="J24" s="1"/>
      <c r="K24" s="29">
        <f t="shared" si="13"/>
        <v>17</v>
      </c>
      <c r="L24" s="33">
        <f t="shared" si="14"/>
        <v>92.94569373260322</v>
      </c>
      <c r="M24" s="34">
        <f t="shared" si="12"/>
        <v>27.5033306732814</v>
      </c>
      <c r="N24" s="34">
        <f t="shared" si="15"/>
        <v>77.82939760139418</v>
      </c>
      <c r="O24" s="34">
        <f aca="true" t="shared" si="21" ref="O24:O31">IF(E24&lt;0,0,E24)</f>
        <v>8.83492041776109</v>
      </c>
      <c r="P24" s="34">
        <f t="shared" si="16"/>
        <v>64.22881072178029</v>
      </c>
      <c r="Q24" s="35">
        <f aca="true" t="shared" si="22" ref="Q24:Q31">IF(G24&lt;0,0,G24)</f>
        <v>0</v>
      </c>
    </row>
    <row r="25" spans="1:17" ht="12.75">
      <c r="A25" s="1">
        <v>18</v>
      </c>
      <c r="B25" s="1"/>
      <c r="C25" s="2">
        <f aca="true" t="shared" si="23" ref="C25:C31">(ASIN((SIN(C$4*2*PI()/360)*SIN($B$1*2*PI()/360))+(COS(C$4*2*PI()/360)*COS($B$1*2*PI()/360)*COS($I25*2*PI()/360))))*360/(2*PI())</f>
        <v>18.720426042828674</v>
      </c>
      <c r="D25" s="3">
        <f aca="true" t="shared" si="24" ref="D25:D31">ATAN(SIN($I25*2*PI()/360)/((SIN($B$1*2*PI()/360)*COS($I25*2*PI()/360))-(COS($B$1*2*PI()/360)*TAN(C$4*2*PI()/360))))*360/(2*PI())</f>
        <v>-75.5317816314532</v>
      </c>
      <c r="E25" s="2">
        <f t="shared" si="17"/>
        <v>2.082776734548423E-15</v>
      </c>
      <c r="F25" s="3">
        <f t="shared" si="18"/>
        <v>90</v>
      </c>
      <c r="G25" s="2">
        <f t="shared" si="19"/>
        <v>-18.72042604282867</v>
      </c>
      <c r="H25" s="3">
        <f t="shared" si="20"/>
        <v>75.53178163145319</v>
      </c>
      <c r="I25" s="1">
        <f aca="true" t="shared" si="25" ref="I25:I31">ABS((A25-12)*15)</f>
        <v>90</v>
      </c>
      <c r="J25" s="1"/>
      <c r="K25" s="29">
        <f t="shared" si="13"/>
        <v>18</v>
      </c>
      <c r="L25" s="33">
        <f t="shared" si="14"/>
        <v>104.4682183685468</v>
      </c>
      <c r="M25" s="34">
        <f aca="true" t="shared" si="26" ref="M25:M31">IF(C25&lt;0,0,C25)</f>
        <v>18.720426042828674</v>
      </c>
      <c r="N25" s="34">
        <f t="shared" si="15"/>
        <v>90</v>
      </c>
      <c r="O25" s="34">
        <f t="shared" si="21"/>
        <v>2.082776734548423E-15</v>
      </c>
      <c r="P25" s="34">
        <f t="shared" si="16"/>
        <v>75.53178163145319</v>
      </c>
      <c r="Q25" s="35">
        <f t="shared" si="22"/>
        <v>0</v>
      </c>
    </row>
    <row r="26" spans="1:17" ht="12.75">
      <c r="A26" s="1">
        <v>19</v>
      </c>
      <c r="B26" s="1"/>
      <c r="C26" s="2">
        <f t="shared" si="23"/>
        <v>10.375650342262933</v>
      </c>
      <c r="D26" s="3">
        <f t="shared" si="24"/>
        <v>-64.22881072178029</v>
      </c>
      <c r="E26" s="2">
        <f t="shared" si="17"/>
        <v>-8.834920417761094</v>
      </c>
      <c r="F26" s="3">
        <f t="shared" si="18"/>
        <v>-77.82939760139416</v>
      </c>
      <c r="G26" s="2">
        <f t="shared" si="19"/>
        <v>-27.50333067328141</v>
      </c>
      <c r="H26" s="3">
        <f t="shared" si="20"/>
        <v>87.05430626739678</v>
      </c>
      <c r="I26" s="1">
        <f t="shared" si="25"/>
        <v>105</v>
      </c>
      <c r="J26" s="1"/>
      <c r="K26" s="29">
        <f aca="true" t="shared" si="27" ref="K26:K31">K25+1</f>
        <v>19</v>
      </c>
      <c r="L26" s="33">
        <f t="shared" si="14"/>
        <v>115.77118927821971</v>
      </c>
      <c r="M26" s="34">
        <f t="shared" si="26"/>
        <v>10.375650342262933</v>
      </c>
      <c r="N26" s="34">
        <f t="shared" si="15"/>
        <v>102.17060239860584</v>
      </c>
      <c r="O26" s="34">
        <f t="shared" si="21"/>
        <v>0</v>
      </c>
      <c r="P26" s="34">
        <f t="shared" si="16"/>
        <v>87.05430626739678</v>
      </c>
      <c r="Q26" s="35">
        <f t="shared" si="22"/>
        <v>0</v>
      </c>
    </row>
    <row r="27" spans="1:17" ht="12.75">
      <c r="A27" s="1">
        <v>20</v>
      </c>
      <c r="B27" s="1"/>
      <c r="C27" s="2">
        <f t="shared" si="23"/>
        <v>2.8000285868276147</v>
      </c>
      <c r="D27" s="3">
        <f t="shared" si="24"/>
        <v>-52.669108022600625</v>
      </c>
      <c r="E27" s="2">
        <f t="shared" si="17"/>
        <v>-17.260071422284106</v>
      </c>
      <c r="F27" s="3">
        <f t="shared" si="18"/>
        <v>-65.07544056608616</v>
      </c>
      <c r="G27" s="2">
        <f t="shared" si="19"/>
        <v>-36.37381926159945</v>
      </c>
      <c r="H27" s="3">
        <f t="shared" si="20"/>
        <v>-80.53230570180986</v>
      </c>
      <c r="I27" s="1">
        <f t="shared" si="25"/>
        <v>120</v>
      </c>
      <c r="J27" s="1"/>
      <c r="K27" s="29">
        <f t="shared" si="27"/>
        <v>20</v>
      </c>
      <c r="L27" s="33">
        <f t="shared" si="14"/>
        <v>127.33089197739938</v>
      </c>
      <c r="M27" s="34">
        <f t="shared" si="26"/>
        <v>2.8000285868276147</v>
      </c>
      <c r="N27" s="34">
        <f t="shared" si="15"/>
        <v>114.92455943391384</v>
      </c>
      <c r="O27" s="34">
        <f t="shared" si="21"/>
        <v>0</v>
      </c>
      <c r="P27" s="34">
        <f t="shared" si="16"/>
        <v>99.46769429819014</v>
      </c>
      <c r="Q27" s="35">
        <f t="shared" si="22"/>
        <v>0</v>
      </c>
    </row>
    <row r="28" spans="1:17" ht="12.75">
      <c r="A28" s="1">
        <v>21</v>
      </c>
      <c r="B28" s="1"/>
      <c r="C28" s="2">
        <f t="shared" si="23"/>
        <v>-3.661250754761231</v>
      </c>
      <c r="D28" s="3">
        <f t="shared" si="24"/>
        <v>-40.525438082189375</v>
      </c>
      <c r="E28" s="2">
        <f t="shared" si="17"/>
        <v>-24.810000358918302</v>
      </c>
      <c r="F28" s="3">
        <f t="shared" si="18"/>
        <v>-51.16962751385273</v>
      </c>
      <c r="G28" s="2">
        <f t="shared" si="19"/>
        <v>-44.890871381386546</v>
      </c>
      <c r="H28" s="3">
        <f t="shared" si="20"/>
        <v>-66.25098049940105</v>
      </c>
      <c r="I28" s="1">
        <f t="shared" si="25"/>
        <v>135</v>
      </c>
      <c r="J28" s="1"/>
      <c r="K28" s="29">
        <f t="shared" si="27"/>
        <v>21</v>
      </c>
      <c r="L28" s="33">
        <f t="shared" si="14"/>
        <v>139.47456191781063</v>
      </c>
      <c r="M28" s="34">
        <f t="shared" si="26"/>
        <v>0</v>
      </c>
      <c r="N28" s="34">
        <f t="shared" si="15"/>
        <v>128.83037248614727</v>
      </c>
      <c r="O28" s="34">
        <f t="shared" si="21"/>
        <v>0</v>
      </c>
      <c r="P28" s="34">
        <f t="shared" si="16"/>
        <v>113.74901950059895</v>
      </c>
      <c r="Q28" s="35">
        <f t="shared" si="22"/>
        <v>0</v>
      </c>
    </row>
    <row r="29" spans="1:17" ht="12.75">
      <c r="A29" s="1">
        <v>22</v>
      </c>
      <c r="B29" s="1"/>
      <c r="C29" s="2">
        <f t="shared" si="23"/>
        <v>-8.646690709746101</v>
      </c>
      <c r="D29" s="3">
        <f t="shared" si="24"/>
        <v>-27.632685672789723</v>
      </c>
      <c r="E29" s="2">
        <f t="shared" si="17"/>
        <v>-30.92501511329791</v>
      </c>
      <c r="F29" s="3">
        <f t="shared" si="18"/>
        <v>-35.65187168467691</v>
      </c>
      <c r="G29" s="2">
        <f t="shared" si="19"/>
        <v>-52.39555841767466</v>
      </c>
      <c r="H29" s="3">
        <f t="shared" si="20"/>
        <v>-48.71475786531351</v>
      </c>
      <c r="I29" s="1">
        <f t="shared" si="25"/>
        <v>150</v>
      </c>
      <c r="J29" s="1"/>
      <c r="K29" s="29">
        <f t="shared" si="27"/>
        <v>22</v>
      </c>
      <c r="L29" s="33">
        <f t="shared" si="14"/>
        <v>152.36731432721027</v>
      </c>
      <c r="M29" s="34">
        <f t="shared" si="26"/>
        <v>0</v>
      </c>
      <c r="N29" s="34">
        <f t="shared" si="15"/>
        <v>144.3481283153231</v>
      </c>
      <c r="O29" s="34">
        <f t="shared" si="21"/>
        <v>0</v>
      </c>
      <c r="P29" s="34">
        <f t="shared" si="16"/>
        <v>131.28524213468648</v>
      </c>
      <c r="Q29" s="35">
        <f t="shared" si="22"/>
        <v>0</v>
      </c>
    </row>
    <row r="30" spans="1:17" ht="12.75">
      <c r="A30" s="1">
        <v>23</v>
      </c>
      <c r="B30" s="1"/>
      <c r="C30" s="2">
        <f t="shared" si="23"/>
        <v>-11.812343229910656</v>
      </c>
      <c r="D30" s="3">
        <f t="shared" si="24"/>
        <v>-14.033413028896137</v>
      </c>
      <c r="E30" s="2">
        <f t="shared" si="17"/>
        <v>-34.973578398597056</v>
      </c>
      <c r="F30" s="3">
        <f t="shared" si="18"/>
        <v>-18.412603595318554</v>
      </c>
      <c r="G30" s="2">
        <f t="shared" si="19"/>
        <v>-57.84465592343948</v>
      </c>
      <c r="H30" s="3">
        <f t="shared" si="20"/>
        <v>-26.485413013814696</v>
      </c>
      <c r="I30" s="1">
        <f t="shared" si="25"/>
        <v>165</v>
      </c>
      <c r="J30" s="1"/>
      <c r="K30" s="29">
        <f t="shared" si="27"/>
        <v>23</v>
      </c>
      <c r="L30" s="33">
        <f t="shared" si="14"/>
        <v>165.96658697110385</v>
      </c>
      <c r="M30" s="34">
        <f t="shared" si="26"/>
        <v>0</v>
      </c>
      <c r="N30" s="34">
        <f t="shared" si="15"/>
        <v>161.58739640468144</v>
      </c>
      <c r="O30" s="34">
        <f t="shared" si="21"/>
        <v>0</v>
      </c>
      <c r="P30" s="34">
        <f t="shared" si="16"/>
        <v>153.5145869861853</v>
      </c>
      <c r="Q30" s="35">
        <f t="shared" si="22"/>
        <v>0</v>
      </c>
    </row>
    <row r="31" spans="1:17" ht="13.5" thickBot="1">
      <c r="A31" s="1">
        <v>24</v>
      </c>
      <c r="B31" s="1"/>
      <c r="C31" s="2">
        <f t="shared" si="23"/>
        <v>-12.899999999999993</v>
      </c>
      <c r="D31" s="3">
        <f t="shared" si="24"/>
        <v>-6.604058381871857E-15</v>
      </c>
      <c r="E31" s="2">
        <f t="shared" si="17"/>
        <v>-36.39999999999999</v>
      </c>
      <c r="F31" s="3">
        <f t="shared" si="18"/>
        <v>-8.721130163237925E-15</v>
      </c>
      <c r="G31" s="2">
        <f t="shared" si="19"/>
        <v>-59.89999999999999</v>
      </c>
      <c r="H31" s="3">
        <f t="shared" si="20"/>
        <v>-1.2835976097507093E-14</v>
      </c>
      <c r="I31" s="1">
        <f t="shared" si="25"/>
        <v>180</v>
      </c>
      <c r="J31" s="1"/>
      <c r="K31" s="36">
        <f t="shared" si="27"/>
        <v>24</v>
      </c>
      <c r="L31" s="37">
        <f t="shared" si="14"/>
        <v>180</v>
      </c>
      <c r="M31" s="38">
        <f t="shared" si="26"/>
        <v>0</v>
      </c>
      <c r="N31" s="38">
        <f t="shared" si="15"/>
        <v>180</v>
      </c>
      <c r="O31" s="38">
        <f t="shared" si="21"/>
        <v>0</v>
      </c>
      <c r="P31" s="38">
        <f t="shared" si="16"/>
        <v>180</v>
      </c>
      <c r="Q31" s="39">
        <f t="shared" si="22"/>
        <v>0</v>
      </c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40" t="s">
        <v>16</v>
      </c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</sheetData>
  <sheetProtection sheet="1" objects="1" scenarios="1"/>
  <printOptions horizontalCentered="1" verticalCentered="1"/>
  <pageMargins left="0.7480314960629921" right="0.7480314960629921" top="0.984251968503937" bottom="0.75" header="0.5118110236220472" footer="0.5118110236220472"/>
  <pageSetup horizontalDpi="300" verticalDpi="300" orientation="portrait" paperSize="9" r:id="rId2"/>
  <headerFooter alignWithMargins="0">
    <oddHeader>&amp;C&amp;8Sunpath by Greg Keeffe 1998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Institute of Advanced Studies</dc:creator>
  <cp:keywords/>
  <dc:description/>
  <cp:lastModifiedBy>Greg Keeffe</cp:lastModifiedBy>
  <cp:lastPrinted>2000-11-27T10:43:08Z</cp:lastPrinted>
  <dcterms:created xsi:type="dcterms:W3CDTF">1998-01-13T02:29:42Z</dcterms:created>
  <dcterms:modified xsi:type="dcterms:W3CDTF">2001-10-24T13:00:30Z</dcterms:modified>
  <cp:category/>
  <cp:version/>
  <cp:contentType/>
  <cp:contentStatus/>
</cp:coreProperties>
</file>